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0\Тарифы\Плановые Тарифы на 2021г\Техприсоединение\На сайт\19в\"/>
    </mc:Choice>
  </mc:AlternateContent>
  <bookViews>
    <workbookView xWindow="0" yWindow="0" windowWidth="18495" windowHeight="6525"/>
  </bookViews>
  <sheets>
    <sheet name="Расчет НВВ на 2021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3" l="1"/>
  <c r="C33" i="3"/>
  <c r="D32" i="3"/>
  <c r="D31" i="3"/>
  <c r="D30" i="3"/>
  <c r="C29" i="3"/>
  <c r="D29" i="3" s="1"/>
  <c r="D28" i="3"/>
  <c r="C26" i="3"/>
  <c r="D26" i="3" s="1"/>
  <c r="C25" i="3"/>
  <c r="D25" i="3" s="1"/>
  <c r="C23" i="3"/>
  <c r="D23" i="3" s="1"/>
  <c r="C22" i="3"/>
  <c r="D22" i="3" s="1"/>
  <c r="C21" i="3"/>
  <c r="D21" i="3" s="1"/>
  <c r="D19" i="3" s="1"/>
  <c r="D20" i="3"/>
  <c r="C19" i="3"/>
  <c r="C18" i="3"/>
  <c r="D18" i="3" s="1"/>
  <c r="D17" i="3"/>
  <c r="D16" i="3"/>
  <c r="C15" i="3"/>
  <c r="C14" i="3"/>
  <c r="D14" i="3" s="1"/>
  <c r="C13" i="3"/>
  <c r="D13" i="3" s="1"/>
  <c r="D12" i="3"/>
  <c r="D11" i="3"/>
  <c r="C11" i="3"/>
  <c r="D15" i="3" l="1"/>
  <c r="D9" i="3" s="1"/>
  <c r="D34" i="3" s="1"/>
  <c r="D27" i="3"/>
  <c r="C27" i="3"/>
  <c r="C9" i="3" s="1"/>
  <c r="C34" i="3" s="1"/>
</calcChain>
</file>

<file path=xl/sharedStrings.xml><?xml version="1.0" encoding="utf-8"?>
<sst xmlns="http://schemas.openxmlformats.org/spreadsheetml/2006/main" count="35" uniqueCount="33">
  <si>
    <t>Приложение № 5</t>
  </si>
  <si>
    <t>к стандартам раскрытия информации</t>
  </si>
  <si>
    <t>субъектами оптового и розничных</t>
  </si>
  <si>
    <t>рынков электрической энергии (форма)</t>
  </si>
  <si>
    <t>Расчет необходимой валовой выручки сетевой организации на технологическое присоединение  (тыс. рублей)</t>
  </si>
  <si>
    <t>№ п/п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</si>
  <si>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</si>
  <si>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</si>
  <si>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</si>
  <si>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</si>
  <si>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</si>
  <si>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</si>
  <si>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</si>
  <si>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</si>
  <si>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</si>
  <si>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</si>
  <si>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 (амортизация)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</si>
  <si>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</si>
  <si>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</si>
  <si>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</si>
  <si>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</si>
  <si>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</si>
  <si>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</si>
  <si>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</si>
  <si>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</si>
  <si>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</si>
  <si>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</si>
  <si>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</si>
  <si>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</si>
  <si>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 Итого (размер необходимой валовой выручки)</t>
  </si>
  <si>
    <t>МУП "ЭТС" на 2021</t>
  </si>
  <si>
    <t>Ожидаемые данные за текущий период (2019г.)</t>
  </si>
  <si>
    <t>Плановые показатели на следующий период (2021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</si>
</sst>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164" fontId="1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6" xfId="0" applyFont="1" applyFill="1" applyBorder="1" applyAlignment="1">
      <alignment horizontal="center" vertical="center"/>
    </xf>
    <xf numFmtId="164" fontId="0" fillId="0" borderId="1" xfId="0" applyNumberFormat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164" fontId="0" fillId="0" borderId="3" xfId="0" applyNumberFormat="1" applyBorder="1" applyAlignment="1"/>
    <xf numFmtId="164" fontId="0" fillId="0" borderId="6" xfId="0" applyNumberFormat="1" applyBorder="1" applyAlignment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&#1058;&#1072;&#1088;&#1080;&#1092;&#1099;/&#1055;&#1083;&#1072;&#1085;&#1086;&#1074;&#1099;&#1077;%20&#1058;&#1072;&#1088;&#1080;&#1092;&#1099;%20&#1085;&#1072;%202021&#1075;/&#1058;&#1077;&#1093;&#1087;&#1088;&#1080;&#1089;&#1086;&#1077;&#1076;&#1080;&#1085;&#1077;&#1085;&#1080;&#1077;/&#1056;&#1072;&#1089;&#1093;&#1086;&#1076;&#1099;%20&#1057;&#1042;&#1054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 сч"/>
      <sheetName val="аморт 26"/>
      <sheetName val="20 сч"/>
      <sheetName val="С1 станд."/>
      <sheetName val="Расходы по С1"/>
      <sheetName val="НВВ"/>
      <sheetName val="Ст-ть мероприятий"/>
      <sheetName val="Расчет р-ра расходов"/>
      <sheetName val="распределение 26"/>
      <sheetName val="Лист5"/>
    </sheetNames>
    <sheetDataSet>
      <sheetData sheetId="0"/>
      <sheetData sheetId="1"/>
      <sheetData sheetId="2"/>
      <sheetData sheetId="3"/>
      <sheetData sheetId="4">
        <row r="9">
          <cell r="Q9">
            <v>113940</v>
          </cell>
        </row>
        <row r="10">
          <cell r="E10">
            <v>16.664106156000003</v>
          </cell>
          <cell r="J10">
            <v>28.456027580000001</v>
          </cell>
        </row>
        <row r="12">
          <cell r="E12">
            <v>224.081491847</v>
          </cell>
          <cell r="J12">
            <v>224.081491847</v>
          </cell>
        </row>
        <row r="13">
          <cell r="E13">
            <v>66.801137365999992</v>
          </cell>
          <cell r="J13">
            <v>66.801137365999992</v>
          </cell>
        </row>
        <row r="16">
          <cell r="E16">
            <v>0</v>
          </cell>
          <cell r="J16">
            <v>0.13922478000000002</v>
          </cell>
        </row>
        <row r="18">
          <cell r="E18">
            <v>0</v>
          </cell>
          <cell r="J18">
            <v>0.16501002599999998</v>
          </cell>
        </row>
        <row r="19">
          <cell r="E19">
            <v>8.4000000000000012E-3</v>
          </cell>
          <cell r="J19">
            <v>0</v>
          </cell>
        </row>
        <row r="20">
          <cell r="E20">
            <v>9.4352837999999994E-2</v>
          </cell>
          <cell r="J20">
            <v>9.4352837999999994E-2</v>
          </cell>
        </row>
        <row r="21">
          <cell r="E21">
            <v>0.21663790199999999</v>
          </cell>
          <cell r="J21">
            <v>0.21663790199999999</v>
          </cell>
        </row>
        <row r="22">
          <cell r="E22">
            <v>0.59485857000000009</v>
          </cell>
          <cell r="J22">
            <v>0.59485857000000009</v>
          </cell>
        </row>
        <row r="24">
          <cell r="E24">
            <v>8.9999999999999992E-5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topLeftCell="A28" workbookViewId="0">
      <selection activeCell="D11" sqref="D11"/>
    </sheetView>
  </sheetViews>
  <sheetFormatPr defaultRowHeight="15" x14ac:dyDescent="0.25"/>
  <cols>
    <col min="1" max="1" width="6.42578125" customWidth="1"/>
    <col min="2" max="2" width="39.7109375" customWidth="1"/>
    <col min="3" max="3" width="17.5703125" customWidth="1"/>
    <col min="4" max="4" width="21.85546875" customWidth="1"/>
  </cols>
  <sheetData>
    <row r="1" spans="1:4" x14ac:dyDescent="0.25">
      <c r="A1" s="17" t="s">
        <v>0</v>
      </c>
      <c r="B1" s="17"/>
      <c r="C1" s="17"/>
      <c r="D1" s="17"/>
    </row>
    <row r="2" spans="1:4" x14ac:dyDescent="0.25">
      <c r="A2" s="17" t="s">
        <v>1</v>
      </c>
      <c r="B2" s="17"/>
      <c r="C2" s="17"/>
      <c r="D2" s="17"/>
    </row>
    <row r="3" spans="1:4" x14ac:dyDescent="0.25">
      <c r="A3" s="17" t="s">
        <v>2</v>
      </c>
      <c r="B3" s="17"/>
      <c r="C3" s="17"/>
      <c r="D3" s="17"/>
    </row>
    <row r="4" spans="1:4" x14ac:dyDescent="0.25">
      <c r="A4" s="17" t="s">
        <v>3</v>
      </c>
      <c r="B4" s="17"/>
      <c r="C4" s="17"/>
      <c r="D4" s="17"/>
    </row>
    <row r="5" spans="1:4" x14ac:dyDescent="0.25">
      <c r="A5" s="18"/>
      <c r="B5" s="19" t="s">
        <v>4</v>
      </c>
      <c r="C5" s="19"/>
      <c r="D5" s="19"/>
    </row>
    <row r="6" spans="1:4" x14ac:dyDescent="0.25">
      <c r="A6" s="18"/>
      <c r="B6" s="19" t="s">
        <v>30</v>
      </c>
      <c r="C6" s="19"/>
      <c r="D6" s="19"/>
    </row>
    <row r="7" spans="1:4" x14ac:dyDescent="0.25">
      <c r="A7" s="7"/>
      <c r="B7" s="7"/>
      <c r="C7" s="7"/>
      <c r="D7" s="7"/>
    </row>
    <row r="8" spans="1:4" ht="57" customHeight="1" x14ac:dyDescent="0.25">
      <c r="A8" s="6" t="s">
        <v>5</v>
      </c>
      <c r="B8" s="1" t="s">
        <v>6</v>
      </c>
      <c r="C8" s="2" t="s">
        <v>31</v>
      </c>
      <c r="D8" s="2" t="s">
        <v>32</v>
      </c>
    </row>
    <row r="9" spans="1:4" ht="54.75" customHeight="1" x14ac:dyDescent="0.25">
      <c r="A9" s="10">
        <v>1</v>
      </c>
      <c r="B9" s="3" t="s">
        <v>7</v>
      </c>
      <c r="C9" s="5">
        <f>C11+C12+C13+C14+C15+C19+C27</f>
        <v>629.00981558799992</v>
      </c>
      <c r="D9" s="5">
        <f>D11+D12+D13+D14+D15+D19+D27</f>
        <v>759.53625242179987</v>
      </c>
    </row>
    <row r="10" spans="1:4" x14ac:dyDescent="0.25">
      <c r="A10" s="11"/>
      <c r="B10" s="4" t="s">
        <v>8</v>
      </c>
      <c r="C10" s="9"/>
      <c r="D10" s="9"/>
    </row>
    <row r="11" spans="1:4" ht="25.5" customHeight="1" x14ac:dyDescent="0.25">
      <c r="A11" s="11"/>
      <c r="B11" s="4" t="s">
        <v>9</v>
      </c>
      <c r="C11" s="9">
        <f>'[1]Расходы по С1'!E10+'[1]Расходы по С1'!J10</f>
        <v>45.120133736</v>
      </c>
      <c r="D11" s="9">
        <f>C11*1.3</f>
        <v>58.656173856800002</v>
      </c>
    </row>
    <row r="12" spans="1:4" ht="26.25" customHeight="1" x14ac:dyDescent="0.25">
      <c r="A12" s="11"/>
      <c r="B12" s="4" t="s">
        <v>10</v>
      </c>
      <c r="C12" s="9"/>
      <c r="D12" s="9">
        <f t="shared" ref="D12:D32" si="0">C12*1.5</f>
        <v>0</v>
      </c>
    </row>
    <row r="13" spans="1:4" x14ac:dyDescent="0.25">
      <c r="A13" s="11"/>
      <c r="B13" s="4" t="s">
        <v>11</v>
      </c>
      <c r="C13" s="9">
        <f>'[1]Расходы по С1'!E12+'[1]Расходы по С1'!J12</f>
        <v>448.16298369399999</v>
      </c>
      <c r="D13" s="9">
        <f>C13*1.2</f>
        <v>537.79558043279997</v>
      </c>
    </row>
    <row r="14" spans="1:4" ht="24" customHeight="1" x14ac:dyDescent="0.25">
      <c r="A14" s="11"/>
      <c r="B14" s="4" t="s">
        <v>12</v>
      </c>
      <c r="C14" s="9">
        <f>'[1]Расходы по С1'!E13+'[1]Расходы по С1'!J13</f>
        <v>133.60227473199998</v>
      </c>
      <c r="D14" s="9">
        <f>C14*1.2</f>
        <v>160.32272967839998</v>
      </c>
    </row>
    <row r="15" spans="1:4" ht="24" customHeight="1" x14ac:dyDescent="0.25">
      <c r="A15" s="11"/>
      <c r="B15" s="3" t="s">
        <v>13</v>
      </c>
      <c r="C15" s="5">
        <f>C17+C18</f>
        <v>0.13922478000000002</v>
      </c>
      <c r="D15" s="5">
        <f>D17+D18</f>
        <v>0.18099221400000004</v>
      </c>
    </row>
    <row r="16" spans="1:4" x14ac:dyDescent="0.25">
      <c r="A16" s="11"/>
      <c r="B16" s="4" t="s">
        <v>14</v>
      </c>
      <c r="C16" s="9"/>
      <c r="D16" s="9">
        <f t="shared" si="0"/>
        <v>0</v>
      </c>
    </row>
    <row r="17" spans="1:4" ht="41.25" customHeight="1" x14ac:dyDescent="0.25">
      <c r="A17" s="11"/>
      <c r="B17" s="4" t="s">
        <v>15</v>
      </c>
      <c r="C17" s="9"/>
      <c r="D17" s="9">
        <f t="shared" si="0"/>
        <v>0</v>
      </c>
    </row>
    <row r="18" spans="1:4" ht="54.75" customHeight="1" x14ac:dyDescent="0.25">
      <c r="A18" s="11"/>
      <c r="B18" s="4" t="s">
        <v>16</v>
      </c>
      <c r="C18" s="9">
        <f>'[1]Расходы по С1'!E16+'[1]Расходы по С1'!J16</f>
        <v>0.13922478000000002</v>
      </c>
      <c r="D18" s="9">
        <f>C18*1.3</f>
        <v>0.18099221400000004</v>
      </c>
    </row>
    <row r="19" spans="1:4" ht="39.75" customHeight="1" x14ac:dyDescent="0.25">
      <c r="A19" s="11"/>
      <c r="B19" s="3" t="s">
        <v>17</v>
      </c>
      <c r="C19" s="5">
        <f>C21+C22+C23+C25+C26</f>
        <v>1.985108646</v>
      </c>
      <c r="D19" s="5">
        <f t="shared" ref="D19" si="1">D21+D22+D23+D25+D26</f>
        <v>2.5806412398000003</v>
      </c>
    </row>
    <row r="20" spans="1:4" x14ac:dyDescent="0.25">
      <c r="A20" s="11"/>
      <c r="B20" s="4" t="s">
        <v>8</v>
      </c>
      <c r="C20" s="9"/>
      <c r="D20" s="9">
        <f t="shared" si="0"/>
        <v>0</v>
      </c>
    </row>
    <row r="21" spans="1:4" x14ac:dyDescent="0.25">
      <c r="A21" s="11"/>
      <c r="B21" s="4" t="s">
        <v>18</v>
      </c>
      <c r="C21" s="9">
        <f>'[1]Расходы по С1'!E18+'[1]Расходы по С1'!J18</f>
        <v>0.16501002599999998</v>
      </c>
      <c r="D21" s="9">
        <f>C21*1.3</f>
        <v>0.21451303379999997</v>
      </c>
    </row>
    <row r="22" spans="1:4" ht="42.75" customHeight="1" x14ac:dyDescent="0.25">
      <c r="A22" s="11"/>
      <c r="B22" s="4" t="s">
        <v>19</v>
      </c>
      <c r="C22" s="9">
        <f>'[1]Расходы по С1'!E19+'[1]Расходы по С1'!J19</f>
        <v>8.4000000000000012E-3</v>
      </c>
      <c r="D22" s="9">
        <f>C22*1.3</f>
        <v>1.0920000000000003E-2</v>
      </c>
    </row>
    <row r="23" spans="1:4" x14ac:dyDescent="0.25">
      <c r="A23" s="11"/>
      <c r="B23" s="13" t="s">
        <v>20</v>
      </c>
      <c r="C23" s="15">
        <f>'[1]Расходы по С1'!E20+'[1]Расходы по С1'!J20</f>
        <v>0.18870567599999999</v>
      </c>
      <c r="D23" s="15">
        <f>C23*1.3</f>
        <v>0.24531737879999999</v>
      </c>
    </row>
    <row r="24" spans="1:4" x14ac:dyDescent="0.25">
      <c r="A24" s="11"/>
      <c r="B24" s="14"/>
      <c r="C24" s="16"/>
      <c r="D24" s="16"/>
    </row>
    <row r="25" spans="1:4" ht="29.25" customHeight="1" x14ac:dyDescent="0.25">
      <c r="A25" s="11"/>
      <c r="B25" s="4" t="s">
        <v>21</v>
      </c>
      <c r="C25" s="9">
        <f>'[1]Расходы по С1'!E21+'[1]Расходы по С1'!J21</f>
        <v>0.43327580399999999</v>
      </c>
      <c r="D25" s="9">
        <f>C25*1.3</f>
        <v>0.56325854519999996</v>
      </c>
    </row>
    <row r="26" spans="1:4" ht="36" customHeight="1" x14ac:dyDescent="0.25">
      <c r="A26" s="11"/>
      <c r="B26" s="4" t="s">
        <v>22</v>
      </c>
      <c r="C26" s="9">
        <f>'[1]Расходы по С1'!E22+'[1]Расходы по С1'!J22</f>
        <v>1.1897171400000002</v>
      </c>
      <c r="D26" s="9">
        <f>C26*1.3</f>
        <v>1.5466322820000002</v>
      </c>
    </row>
    <row r="27" spans="1:4" ht="33" customHeight="1" x14ac:dyDescent="0.25">
      <c r="A27" s="11"/>
      <c r="B27" s="3" t="s">
        <v>23</v>
      </c>
      <c r="C27" s="5">
        <f>C29+C30+C31+C32</f>
        <v>8.9999999999999992E-5</v>
      </c>
      <c r="D27" s="5">
        <f t="shared" ref="D27" si="2">D29+D30+D31+D32</f>
        <v>1.3499999999999997E-4</v>
      </c>
    </row>
    <row r="28" spans="1:4" x14ac:dyDescent="0.25">
      <c r="A28" s="11"/>
      <c r="B28" s="4" t="s">
        <v>8</v>
      </c>
      <c r="C28" s="9"/>
      <c r="D28" s="9">
        <f t="shared" si="0"/>
        <v>0</v>
      </c>
    </row>
    <row r="29" spans="1:4" ht="29.25" customHeight="1" x14ac:dyDescent="0.25">
      <c r="A29" s="11"/>
      <c r="B29" s="4" t="s">
        <v>24</v>
      </c>
      <c r="C29" s="9">
        <f>'[1]Расходы по С1'!E24</f>
        <v>8.9999999999999992E-5</v>
      </c>
      <c r="D29" s="9">
        <f t="shared" si="0"/>
        <v>1.3499999999999997E-4</v>
      </c>
    </row>
    <row r="30" spans="1:4" ht="39" customHeight="1" x14ac:dyDescent="0.25">
      <c r="A30" s="11"/>
      <c r="B30" s="4" t="s">
        <v>25</v>
      </c>
      <c r="C30" s="9"/>
      <c r="D30" s="9">
        <f t="shared" si="0"/>
        <v>0</v>
      </c>
    </row>
    <row r="31" spans="1:4" ht="33.75" customHeight="1" x14ac:dyDescent="0.25">
      <c r="A31" s="11"/>
      <c r="B31" s="4" t="s">
        <v>26</v>
      </c>
      <c r="C31" s="9"/>
      <c r="D31" s="9">
        <f t="shared" si="0"/>
        <v>0</v>
      </c>
    </row>
    <row r="32" spans="1:4" ht="60.75" customHeight="1" x14ac:dyDescent="0.25">
      <c r="A32" s="12"/>
      <c r="B32" s="4" t="s">
        <v>27</v>
      </c>
      <c r="C32" s="9">
        <v>0</v>
      </c>
      <c r="D32" s="9">
        <f t="shared" si="0"/>
        <v>0</v>
      </c>
    </row>
    <row r="33" spans="1:4" ht="102" customHeight="1" x14ac:dyDescent="0.25">
      <c r="A33" s="8">
        <v>2</v>
      </c>
      <c r="B33" s="4" t="s">
        <v>28</v>
      </c>
      <c r="C33" s="5">
        <f>('[1]Расходы по С1'!Q9)/1000</f>
        <v>113.94</v>
      </c>
      <c r="D33" s="5">
        <f>C33*1.3</f>
        <v>148.12200000000001</v>
      </c>
    </row>
    <row r="34" spans="1:4" ht="64.5" customHeight="1" x14ac:dyDescent="0.25">
      <c r="A34" s="8">
        <v>3</v>
      </c>
      <c r="B34" s="4" t="s">
        <v>29</v>
      </c>
      <c r="C34" s="5">
        <f>C33+C9</f>
        <v>742.94981558799986</v>
      </c>
      <c r="D34" s="5">
        <f t="shared" ref="D34" si="3">D33+D9</f>
        <v>907.65825242179994</v>
      </c>
    </row>
  </sheetData>
  <mergeCells count="11">
    <mergeCell ref="A9:A32"/>
    <mergeCell ref="B23:B24"/>
    <mergeCell ref="C23:C24"/>
    <mergeCell ref="D23:D24"/>
    <mergeCell ref="A1:D1"/>
    <mergeCell ref="A2:D2"/>
    <mergeCell ref="A3:D3"/>
    <mergeCell ref="A4:D4"/>
    <mergeCell ref="A5:A6"/>
    <mergeCell ref="B5:D5"/>
    <mergeCell ref="B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НВВ на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Admin_e</cp:lastModifiedBy>
  <cp:lastPrinted>2019-10-22T10:30:43Z</cp:lastPrinted>
  <dcterms:created xsi:type="dcterms:W3CDTF">2018-10-20T08:37:56Z</dcterms:created>
  <dcterms:modified xsi:type="dcterms:W3CDTF">2020-11-02T07:59:19Z</dcterms:modified>
</cp:coreProperties>
</file>